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62" i="3" l="1"/>
  <c r="E87" i="3" s="1"/>
  <c r="N50" i="3"/>
  <c r="D87" i="3" s="1"/>
  <c r="N44" i="3"/>
  <c r="C87" i="3" s="1"/>
  <c r="N28" i="3"/>
  <c r="E86" i="3" s="1"/>
  <c r="N16" i="3"/>
  <c r="D86" i="3" s="1"/>
  <c r="N10" i="3"/>
  <c r="C86" i="3" s="1"/>
  <c r="E100" i="3" l="1"/>
  <c r="D100" i="3"/>
  <c r="C100" i="3"/>
  <c r="E99" i="3"/>
  <c r="D99" i="3"/>
  <c r="C99" i="3"/>
  <c r="E98" i="3"/>
  <c r="D98" i="3"/>
  <c r="C98" i="3"/>
  <c r="E97" i="3"/>
  <c r="D97" i="3"/>
  <c r="C97" i="3"/>
  <c r="E96" i="3"/>
  <c r="D96" i="3"/>
  <c r="C96" i="3"/>
  <c r="E95" i="3"/>
  <c r="D95" i="3"/>
  <c r="C95" i="3"/>
  <c r="K89" i="3"/>
  <c r="E88" i="3"/>
  <c r="E91" i="3" s="1"/>
  <c r="K91" i="3"/>
  <c r="K90" i="3"/>
  <c r="J91" i="3"/>
  <c r="D89" i="3"/>
  <c r="D92" i="3" s="1"/>
  <c r="C88" i="3"/>
  <c r="C91" i="3" s="1"/>
  <c r="E85" i="3"/>
  <c r="E90" i="3" s="1"/>
  <c r="D85" i="3"/>
  <c r="D90" i="3" s="1"/>
  <c r="C85" i="3"/>
  <c r="C90" i="3" s="1"/>
  <c r="J90" i="3" l="1"/>
  <c r="D88" i="3"/>
  <c r="D91" i="3" s="1"/>
  <c r="D93" i="3" s="1"/>
  <c r="E89" i="3"/>
  <c r="E92" i="3" s="1"/>
  <c r="E94" i="3" s="1"/>
  <c r="J89" i="3"/>
  <c r="C89" i="3"/>
  <c r="C92" i="3" s="1"/>
  <c r="C93" i="3" s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93" i="3" l="1"/>
  <c r="D94" i="3"/>
  <c r="C94" i="3"/>
</calcChain>
</file>

<file path=xl/sharedStrings.xml><?xml version="1.0" encoding="utf-8"?>
<sst xmlns="http://schemas.openxmlformats.org/spreadsheetml/2006/main" count="173" uniqueCount="102">
  <si>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</si>
  <si>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</si>
  <si>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</si>
  <si>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</si>
  <si>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</si>
  <si>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</si>
  <si>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</si>
  <si>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</si>
  <si>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</si>
  <si>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</si>
  <si>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</si>
  <si>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</si>
  <si>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</si>
  <si>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</si>
  <si>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</si>
  <si>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</si>
  <si>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</si>
  <si>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</si>
  <si>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</si>
  <si>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</si>
  <si>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</si>
  <si>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</si>
  <si>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</si>
  <si>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</si>
  <si>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</si>
  <si>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</si>
  <si>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</si>
  <si>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</si>
  <si>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</si>
  <si>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</si>
  <si>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</si>
  <si>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</si>
  <si>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</si>
  <si>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</si>
  <si>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</si>
  <si>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</si>
  <si>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</si>
  <si>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</si>
  <si>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Избоищи</t>
  </si>
  <si>
    <t xml:space="preserve"> 0,4 Избоищи ТСН 1 ао RS</t>
  </si>
  <si>
    <t xml:space="preserve"> 0,4 Избоищи ТСН 2 ао RS</t>
  </si>
  <si>
    <t xml:space="preserve"> 10 Избоищи Т 1 ап RS</t>
  </si>
  <si>
    <t xml:space="preserve"> 10 Избоищи Т 2 ап RS</t>
  </si>
  <si>
    <t xml:space="preserve"> 10 Избоищи-Кабожа ао RS</t>
  </si>
  <si>
    <t xml:space="preserve"> 10 Избоищи-Кабожа ап RS</t>
  </si>
  <si>
    <t xml:space="preserve"> 10 Избоищи-Кормовая ао RS</t>
  </si>
  <si>
    <t xml:space="preserve"> 10 Избоищи-Кормовая ап RS</t>
  </si>
  <si>
    <t xml:space="preserve"> 10 Избоищи-Огарево ао RS</t>
  </si>
  <si>
    <t xml:space="preserve"> 10 Избоищи-Огарево ап RS</t>
  </si>
  <si>
    <t xml:space="preserve"> 10 Избоищи-с.Избоищи ао RS</t>
  </si>
  <si>
    <t xml:space="preserve"> 10 Избоищи-Трухино ао RS</t>
  </si>
  <si>
    <t/>
  </si>
  <si>
    <t>реактивная энергия</t>
  </si>
  <si>
    <t>Т-1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</si>
  <si>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</si>
  <si>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</si>
  <si>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</si>
  <si>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</si>
  <si>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</si>
  <si>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</si>
  <si>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</si>
  <si>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</si>
  <si>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</si>
  <si>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</si>
  <si>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</si>
  <si>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</si>
  <si>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</si>
  <si>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</si>
  <si>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</si>
  <si>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</si>
  <si>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</si>
  <si>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</si>
  <si>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</si>
  <si>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</si>
  <si>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</si>
  <si>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</si>
  <si>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</si>
  <si>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Для СН</t>
  </si>
  <si>
    <t>Т2+ВЛ 35 Лукинское</t>
  </si>
  <si>
    <t>Q н cн, квар</t>
  </si>
  <si>
    <t>S н сн, кВА</t>
  </si>
  <si>
    <t>P</t>
  </si>
  <si>
    <t>Q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</si>
  <si>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</si>
  <si>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</si>
  <si>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</si>
  <si>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</si>
  <si>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</si>
  <si>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</si>
  <si>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</si>
  <si>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</si>
  <si>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</si>
  <si>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</si>
  <si>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</si>
  <si>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</si>
  <si>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</si>
  <si>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</si>
  <si>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</si>
  <si>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</si>
  <si>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трансформаторе Т-1  в режимный день 17.06.2020 г. по ПС Избоищи</t>
  </si>
  <si>
    <t xml:space="preserve"> 10 Лукинское Т 1 ап RS</t>
  </si>
  <si>
    <t xml:space="preserve"> 10 Лукинское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</si>
</sst>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color indexed="56"/>
      <name val="Arial Cyr"/>
      <charset val="204"/>
    </font>
    <font>
      <sz val="10"/>
      <color indexed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33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0" fillId="4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5" fillId="0" borderId="0" xfId="0" applyFont="1"/>
    <xf numFmtId="165" fontId="0" fillId="0" borderId="0" xfId="0" applyNumberFormat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165" fontId="0" fillId="0" borderId="0" xfId="0" applyNumberFormat="1" applyAlignment="1"/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4" fontId="0" fillId="0" borderId="0" xfId="0" applyNumberFormat="1"/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I7" activePane="bottomRight" state="frozen"/>
      <selection pane="topRight" activeCell="B1" sqref="B1"/>
      <selection pane="bottomLeft" activeCell="A7" sqref="A7"/>
      <selection pane="bottomRight" activeCell="E88" sqref="E88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Избоищи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92" t="s">
        <v>100</v>
      </c>
      <c r="P6" s="92" t="s">
        <v>101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0.48500000000000004</v>
      </c>
      <c r="C7" s="73">
        <v>0</v>
      </c>
      <c r="D7" s="73">
        <v>0</v>
      </c>
      <c r="E7" s="73">
        <v>154.5</v>
      </c>
      <c r="F7" s="73">
        <v>15</v>
      </c>
      <c r="G7" s="73">
        <v>0</v>
      </c>
      <c r="H7" s="73">
        <v>66.599999999999994</v>
      </c>
      <c r="I7" s="73">
        <v>0</v>
      </c>
      <c r="J7" s="73">
        <v>13.4</v>
      </c>
      <c r="K7" s="73">
        <v>0</v>
      </c>
      <c r="L7" s="73">
        <v>31.8</v>
      </c>
      <c r="M7" s="74">
        <v>27.400000000000002</v>
      </c>
      <c r="O7" s="95">
        <v>65.400000000000006</v>
      </c>
      <c r="P7" s="95">
        <v>6.3</v>
      </c>
    </row>
    <row r="8" spans="1:54" x14ac:dyDescent="0.2">
      <c r="A8" s="75" t="s">
        <v>4</v>
      </c>
      <c r="B8" s="76">
        <v>0.48500000000000004</v>
      </c>
      <c r="C8" s="76">
        <v>0</v>
      </c>
      <c r="D8" s="76">
        <v>0</v>
      </c>
      <c r="E8" s="76">
        <v>132.6</v>
      </c>
      <c r="F8" s="76">
        <v>12.8</v>
      </c>
      <c r="G8" s="76">
        <v>0</v>
      </c>
      <c r="H8" s="76">
        <v>55.800000000000004</v>
      </c>
      <c r="I8" s="76">
        <v>0</v>
      </c>
      <c r="J8" s="76">
        <v>8.6</v>
      </c>
      <c r="K8" s="76">
        <v>0</v>
      </c>
      <c r="L8" s="76">
        <v>30.75</v>
      </c>
      <c r="M8" s="77">
        <v>24.400000000000002</v>
      </c>
      <c r="O8" s="98">
        <v>60.6</v>
      </c>
      <c r="P8" s="98">
        <v>5.7</v>
      </c>
    </row>
    <row r="9" spans="1:54" x14ac:dyDescent="0.2">
      <c r="A9" s="75" t="s">
        <v>5</v>
      </c>
      <c r="B9" s="76">
        <v>0.48500000000000004</v>
      </c>
      <c r="C9" s="76">
        <v>0</v>
      </c>
      <c r="D9" s="76">
        <v>0</v>
      </c>
      <c r="E9" s="76">
        <v>128.4</v>
      </c>
      <c r="F9" s="76">
        <v>12.200000000000001</v>
      </c>
      <c r="G9" s="76">
        <v>0</v>
      </c>
      <c r="H9" s="76">
        <v>55.800000000000004</v>
      </c>
      <c r="I9" s="76">
        <v>0</v>
      </c>
      <c r="J9" s="76">
        <v>8</v>
      </c>
      <c r="K9" s="76">
        <v>0</v>
      </c>
      <c r="L9" s="76">
        <v>29.400000000000002</v>
      </c>
      <c r="M9" s="77">
        <v>22.8</v>
      </c>
      <c r="O9" s="98">
        <v>55.800000000000004</v>
      </c>
      <c r="P9" s="98">
        <v>5.4</v>
      </c>
    </row>
    <row r="10" spans="1:54" x14ac:dyDescent="0.2">
      <c r="A10" s="75" t="s">
        <v>6</v>
      </c>
      <c r="B10" s="76">
        <v>0.48300000000000004</v>
      </c>
      <c r="C10" s="76">
        <v>0</v>
      </c>
      <c r="D10" s="76">
        <v>0</v>
      </c>
      <c r="E10" s="76">
        <v>132.30000000000001</v>
      </c>
      <c r="F10" s="76">
        <v>12.200000000000001</v>
      </c>
      <c r="G10" s="76">
        <v>0</v>
      </c>
      <c r="H10" s="76">
        <v>59.4</v>
      </c>
      <c r="I10" s="76">
        <v>0</v>
      </c>
      <c r="J10" s="76">
        <v>7.4</v>
      </c>
      <c r="K10" s="76">
        <v>0</v>
      </c>
      <c r="L10" s="76">
        <v>31.05</v>
      </c>
      <c r="M10" s="77">
        <v>21.8</v>
      </c>
      <c r="N10" s="45">
        <f>O10+P10</f>
        <v>53.7</v>
      </c>
      <c r="O10" s="98">
        <v>48.300000000000004</v>
      </c>
      <c r="P10" s="98">
        <v>5.4</v>
      </c>
    </row>
    <row r="11" spans="1:54" x14ac:dyDescent="0.2">
      <c r="A11" s="75" t="s">
        <v>7</v>
      </c>
      <c r="B11" s="76">
        <v>0.48200000000000004</v>
      </c>
      <c r="C11" s="76">
        <v>0</v>
      </c>
      <c r="D11" s="76">
        <v>0</v>
      </c>
      <c r="E11" s="76">
        <v>143.1</v>
      </c>
      <c r="F11" s="76">
        <v>11.8</v>
      </c>
      <c r="G11" s="76">
        <v>0</v>
      </c>
      <c r="H11" s="76">
        <v>72</v>
      </c>
      <c r="I11" s="76">
        <v>0</v>
      </c>
      <c r="J11" s="76">
        <v>7</v>
      </c>
      <c r="K11" s="76">
        <v>0</v>
      </c>
      <c r="L11" s="76">
        <v>30.3</v>
      </c>
      <c r="M11" s="77">
        <v>21.6</v>
      </c>
      <c r="O11" s="98">
        <v>59.7</v>
      </c>
      <c r="P11" s="98">
        <v>5.7</v>
      </c>
    </row>
    <row r="12" spans="1:54" x14ac:dyDescent="0.2">
      <c r="A12" s="75" t="s">
        <v>8</v>
      </c>
      <c r="B12" s="76">
        <v>0.48200000000000004</v>
      </c>
      <c r="C12" s="76">
        <v>0</v>
      </c>
      <c r="D12" s="76">
        <v>0</v>
      </c>
      <c r="E12" s="76">
        <v>229.8</v>
      </c>
      <c r="F12" s="76">
        <v>14.4</v>
      </c>
      <c r="G12" s="76">
        <v>0</v>
      </c>
      <c r="H12" s="76">
        <v>105.75</v>
      </c>
      <c r="I12" s="76">
        <v>0</v>
      </c>
      <c r="J12" s="76">
        <v>7.2</v>
      </c>
      <c r="K12" s="76">
        <v>0</v>
      </c>
      <c r="L12" s="76">
        <v>73.05</v>
      </c>
      <c r="M12" s="77">
        <v>29</v>
      </c>
      <c r="O12" s="98">
        <v>93.600000000000009</v>
      </c>
      <c r="P12" s="98">
        <v>6.6000000000000005</v>
      </c>
    </row>
    <row r="13" spans="1:54" x14ac:dyDescent="0.2">
      <c r="A13" s="75" t="s">
        <v>9</v>
      </c>
      <c r="B13" s="76">
        <v>0.48300000000000004</v>
      </c>
      <c r="C13" s="76">
        <v>0</v>
      </c>
      <c r="D13" s="76">
        <v>0</v>
      </c>
      <c r="E13" s="76">
        <v>263.7</v>
      </c>
      <c r="F13" s="76">
        <v>16.8</v>
      </c>
      <c r="G13" s="76">
        <v>0</v>
      </c>
      <c r="H13" s="76">
        <v>108.60000000000001</v>
      </c>
      <c r="I13" s="76">
        <v>0</v>
      </c>
      <c r="J13" s="76">
        <v>7.8</v>
      </c>
      <c r="K13" s="76">
        <v>0</v>
      </c>
      <c r="L13" s="76">
        <v>88.350000000000009</v>
      </c>
      <c r="M13" s="77">
        <v>41.800000000000004</v>
      </c>
      <c r="O13" s="98">
        <v>111.60000000000001</v>
      </c>
      <c r="P13" s="98">
        <v>5.7</v>
      </c>
    </row>
    <row r="14" spans="1:54" x14ac:dyDescent="0.2">
      <c r="A14" s="75" t="s">
        <v>10</v>
      </c>
      <c r="B14" s="76">
        <v>0.48100000000000004</v>
      </c>
      <c r="C14" s="76">
        <v>0</v>
      </c>
      <c r="D14" s="76">
        <v>0</v>
      </c>
      <c r="E14" s="76">
        <v>261</v>
      </c>
      <c r="F14" s="76">
        <v>21.8</v>
      </c>
      <c r="G14" s="76">
        <v>0</v>
      </c>
      <c r="H14" s="76">
        <v>93</v>
      </c>
      <c r="I14" s="76">
        <v>0</v>
      </c>
      <c r="J14" s="76">
        <v>9.4</v>
      </c>
      <c r="K14" s="76">
        <v>0</v>
      </c>
      <c r="L14" s="76">
        <v>88.2</v>
      </c>
      <c r="M14" s="77">
        <v>48</v>
      </c>
      <c r="O14" s="98">
        <v>110.10000000000001</v>
      </c>
      <c r="P14" s="98">
        <v>6.9</v>
      </c>
    </row>
    <row r="15" spans="1:54" x14ac:dyDescent="0.2">
      <c r="A15" s="75" t="s">
        <v>11</v>
      </c>
      <c r="B15" s="76">
        <v>0.47900000000000004</v>
      </c>
      <c r="C15" s="76">
        <v>0</v>
      </c>
      <c r="D15" s="76">
        <v>0</v>
      </c>
      <c r="E15" s="76">
        <v>256.5</v>
      </c>
      <c r="F15" s="76">
        <v>22.2</v>
      </c>
      <c r="G15" s="76">
        <v>0</v>
      </c>
      <c r="H15" s="76">
        <v>109.8</v>
      </c>
      <c r="I15" s="76">
        <v>0</v>
      </c>
      <c r="J15" s="76">
        <v>10.4</v>
      </c>
      <c r="K15" s="76">
        <v>0</v>
      </c>
      <c r="L15" s="76">
        <v>65.25</v>
      </c>
      <c r="M15" s="77">
        <v>48</v>
      </c>
      <c r="O15" s="98">
        <v>88.2</v>
      </c>
      <c r="P15" s="98">
        <v>7.2</v>
      </c>
    </row>
    <row r="16" spans="1:54" x14ac:dyDescent="0.2">
      <c r="A16" s="75" t="s">
        <v>12</v>
      </c>
      <c r="B16" s="76">
        <v>0.47900000000000004</v>
      </c>
      <c r="C16" s="76">
        <v>0</v>
      </c>
      <c r="D16" s="76">
        <v>0</v>
      </c>
      <c r="E16" s="76">
        <v>256.2</v>
      </c>
      <c r="F16" s="76">
        <v>25.8</v>
      </c>
      <c r="G16" s="76">
        <v>0</v>
      </c>
      <c r="H16" s="76">
        <v>102.3</v>
      </c>
      <c r="I16" s="76">
        <v>0</v>
      </c>
      <c r="J16" s="76">
        <v>13.200000000000001</v>
      </c>
      <c r="K16" s="76">
        <v>0</v>
      </c>
      <c r="L16" s="76">
        <v>40.200000000000003</v>
      </c>
      <c r="M16" s="77">
        <v>74.2</v>
      </c>
      <c r="N16" s="45">
        <f>O16+P16</f>
        <v>95.7</v>
      </c>
      <c r="O16" s="98">
        <v>87.9</v>
      </c>
      <c r="P16" s="98">
        <v>7.8</v>
      </c>
    </row>
    <row r="17" spans="1:16" x14ac:dyDescent="0.2">
      <c r="A17" s="75" t="s">
        <v>13</v>
      </c>
      <c r="B17" s="76">
        <v>0.47900000000000004</v>
      </c>
      <c r="C17" s="76">
        <v>0</v>
      </c>
      <c r="D17" s="76">
        <v>0</v>
      </c>
      <c r="E17" s="76">
        <v>247.5</v>
      </c>
      <c r="F17" s="76">
        <v>25</v>
      </c>
      <c r="G17" s="76">
        <v>0</v>
      </c>
      <c r="H17" s="76">
        <v>108.45</v>
      </c>
      <c r="I17" s="76">
        <v>0</v>
      </c>
      <c r="J17" s="76">
        <v>15</v>
      </c>
      <c r="K17" s="76">
        <v>0</v>
      </c>
      <c r="L17" s="76">
        <v>40.65</v>
      </c>
      <c r="M17" s="77">
        <v>58</v>
      </c>
      <c r="O17" s="98">
        <v>90.600000000000009</v>
      </c>
      <c r="P17" s="98">
        <v>7.5</v>
      </c>
    </row>
    <row r="18" spans="1:16" x14ac:dyDescent="0.2">
      <c r="A18" s="75" t="s">
        <v>14</v>
      </c>
      <c r="B18" s="76">
        <v>0.47900000000000004</v>
      </c>
      <c r="C18" s="76">
        <v>0</v>
      </c>
      <c r="D18" s="76">
        <v>0</v>
      </c>
      <c r="E18" s="76">
        <v>259.2</v>
      </c>
      <c r="F18" s="76">
        <v>23.6</v>
      </c>
      <c r="G18" s="76">
        <v>0</v>
      </c>
      <c r="H18" s="76">
        <v>116.4</v>
      </c>
      <c r="I18" s="76">
        <v>0</v>
      </c>
      <c r="J18" s="76">
        <v>12.200000000000001</v>
      </c>
      <c r="K18" s="76">
        <v>0</v>
      </c>
      <c r="L18" s="76">
        <v>40.800000000000004</v>
      </c>
      <c r="M18" s="77">
        <v>65.400000000000006</v>
      </c>
      <c r="O18" s="98">
        <v>93.9</v>
      </c>
      <c r="P18" s="98">
        <v>6.6000000000000005</v>
      </c>
    </row>
    <row r="19" spans="1:16" x14ac:dyDescent="0.2">
      <c r="A19" s="75" t="s">
        <v>15</v>
      </c>
      <c r="B19" s="76">
        <v>0.48100000000000004</v>
      </c>
      <c r="C19" s="76">
        <v>0</v>
      </c>
      <c r="D19" s="76">
        <v>0</v>
      </c>
      <c r="E19" s="76">
        <v>192.3</v>
      </c>
      <c r="F19" s="76">
        <v>23.2</v>
      </c>
      <c r="G19" s="76">
        <v>0</v>
      </c>
      <c r="H19" s="76">
        <v>71.100000000000009</v>
      </c>
      <c r="I19" s="76">
        <v>0</v>
      </c>
      <c r="J19" s="76">
        <v>11.8</v>
      </c>
      <c r="K19" s="76">
        <v>0</v>
      </c>
      <c r="L19" s="76">
        <v>36.9</v>
      </c>
      <c r="M19" s="77">
        <v>48.800000000000004</v>
      </c>
      <c r="O19" s="98">
        <v>95.100000000000009</v>
      </c>
      <c r="P19" s="98">
        <v>6.3</v>
      </c>
    </row>
    <row r="20" spans="1:16" x14ac:dyDescent="0.2">
      <c r="A20" s="75" t="s">
        <v>16</v>
      </c>
      <c r="B20" s="76">
        <v>0.47900000000000004</v>
      </c>
      <c r="C20" s="76">
        <v>0</v>
      </c>
      <c r="D20" s="76">
        <v>0</v>
      </c>
      <c r="E20" s="76">
        <v>206.70000000000002</v>
      </c>
      <c r="F20" s="76">
        <v>24.2</v>
      </c>
      <c r="G20" s="76">
        <v>0</v>
      </c>
      <c r="H20" s="76">
        <v>71.25</v>
      </c>
      <c r="I20" s="76">
        <v>0</v>
      </c>
      <c r="J20" s="76">
        <v>10.4</v>
      </c>
      <c r="K20" s="76">
        <v>0</v>
      </c>
      <c r="L20" s="76">
        <v>31.35</v>
      </c>
      <c r="M20" s="77">
        <v>68.8</v>
      </c>
      <c r="O20" s="98">
        <v>87.600000000000009</v>
      </c>
      <c r="P20" s="98">
        <v>6.3</v>
      </c>
    </row>
    <row r="21" spans="1:16" x14ac:dyDescent="0.2">
      <c r="A21" s="75" t="s">
        <v>17</v>
      </c>
      <c r="B21" s="76">
        <v>0.47800000000000004</v>
      </c>
      <c r="C21" s="76">
        <v>0</v>
      </c>
      <c r="D21" s="76">
        <v>0</v>
      </c>
      <c r="E21" s="76">
        <v>193.5</v>
      </c>
      <c r="F21" s="76">
        <v>22</v>
      </c>
      <c r="G21" s="76">
        <v>0</v>
      </c>
      <c r="H21" s="76">
        <v>69.45</v>
      </c>
      <c r="I21" s="76">
        <v>0</v>
      </c>
      <c r="J21" s="76">
        <v>9.6</v>
      </c>
      <c r="K21" s="76">
        <v>0</v>
      </c>
      <c r="L21" s="76">
        <v>27.3</v>
      </c>
      <c r="M21" s="77">
        <v>65</v>
      </c>
      <c r="O21" s="98">
        <v>83.4</v>
      </c>
      <c r="P21" s="98">
        <v>8.7000000000000011</v>
      </c>
    </row>
    <row r="22" spans="1:16" x14ac:dyDescent="0.2">
      <c r="A22" s="75" t="s">
        <v>18</v>
      </c>
      <c r="B22" s="76">
        <v>0.47900000000000004</v>
      </c>
      <c r="C22" s="76">
        <v>0</v>
      </c>
      <c r="D22" s="76">
        <v>0</v>
      </c>
      <c r="E22" s="76">
        <v>201.3</v>
      </c>
      <c r="F22" s="76">
        <v>26.8</v>
      </c>
      <c r="G22" s="76">
        <v>0</v>
      </c>
      <c r="H22" s="76">
        <v>96.600000000000009</v>
      </c>
      <c r="I22" s="76">
        <v>0</v>
      </c>
      <c r="J22" s="76">
        <v>11.200000000000001</v>
      </c>
      <c r="K22" s="76">
        <v>0</v>
      </c>
      <c r="L22" s="76">
        <v>28.5</v>
      </c>
      <c r="M22" s="77">
        <v>37.4</v>
      </c>
      <c r="O22" s="98">
        <v>71.7</v>
      </c>
      <c r="P22" s="98">
        <v>6</v>
      </c>
    </row>
    <row r="23" spans="1:16" x14ac:dyDescent="0.2">
      <c r="A23" s="75" t="s">
        <v>19</v>
      </c>
      <c r="B23" s="76">
        <v>0.48</v>
      </c>
      <c r="C23" s="76">
        <v>0</v>
      </c>
      <c r="D23" s="76">
        <v>0</v>
      </c>
      <c r="E23" s="76">
        <v>247.8</v>
      </c>
      <c r="F23" s="76">
        <v>24.6</v>
      </c>
      <c r="G23" s="76">
        <v>0</v>
      </c>
      <c r="H23" s="76">
        <v>116.55</v>
      </c>
      <c r="I23" s="76">
        <v>0</v>
      </c>
      <c r="J23" s="76">
        <v>11.4</v>
      </c>
      <c r="K23" s="76">
        <v>0</v>
      </c>
      <c r="L23" s="76">
        <v>49.35</v>
      </c>
      <c r="M23" s="77">
        <v>45</v>
      </c>
      <c r="O23" s="98">
        <v>66.900000000000006</v>
      </c>
      <c r="P23" s="98">
        <v>6.9</v>
      </c>
    </row>
    <row r="24" spans="1:16" x14ac:dyDescent="0.2">
      <c r="A24" s="75" t="s">
        <v>20</v>
      </c>
      <c r="B24" s="76">
        <v>0.48100000000000004</v>
      </c>
      <c r="C24" s="76">
        <v>0</v>
      </c>
      <c r="D24" s="76">
        <v>0</v>
      </c>
      <c r="E24" s="76">
        <v>264.60000000000002</v>
      </c>
      <c r="F24" s="76">
        <v>27.6</v>
      </c>
      <c r="G24" s="76">
        <v>0</v>
      </c>
      <c r="H24" s="76">
        <v>111.15</v>
      </c>
      <c r="I24" s="76">
        <v>0</v>
      </c>
      <c r="J24" s="76">
        <v>11.8</v>
      </c>
      <c r="K24" s="76">
        <v>0</v>
      </c>
      <c r="L24" s="76">
        <v>69.45</v>
      </c>
      <c r="M24" s="77">
        <v>43.800000000000004</v>
      </c>
      <c r="O24" s="98">
        <v>102.60000000000001</v>
      </c>
      <c r="P24" s="98">
        <v>7.8</v>
      </c>
    </row>
    <row r="25" spans="1:16" x14ac:dyDescent="0.2">
      <c r="A25" s="75" t="s">
        <v>21</v>
      </c>
      <c r="B25" s="76">
        <v>0.48300000000000004</v>
      </c>
      <c r="C25" s="76">
        <v>0</v>
      </c>
      <c r="D25" s="76">
        <v>0</v>
      </c>
      <c r="E25" s="76">
        <v>253.8</v>
      </c>
      <c r="F25" s="76">
        <v>26.6</v>
      </c>
      <c r="G25" s="76">
        <v>0</v>
      </c>
      <c r="H25" s="76">
        <v>97.8</v>
      </c>
      <c r="I25" s="76">
        <v>0</v>
      </c>
      <c r="J25" s="76">
        <v>14.200000000000001</v>
      </c>
      <c r="K25" s="76">
        <v>0</v>
      </c>
      <c r="L25" s="76">
        <v>76.8</v>
      </c>
      <c r="M25" s="77">
        <v>38</v>
      </c>
      <c r="O25" s="98">
        <v>115.2</v>
      </c>
      <c r="P25" s="98">
        <v>8.1</v>
      </c>
    </row>
    <row r="26" spans="1:16" x14ac:dyDescent="0.2">
      <c r="A26" s="75" t="s">
        <v>22</v>
      </c>
      <c r="B26" s="76">
        <v>0.48200000000000004</v>
      </c>
      <c r="C26" s="76">
        <v>0</v>
      </c>
      <c r="D26" s="76">
        <v>0</v>
      </c>
      <c r="E26" s="76">
        <v>238.8</v>
      </c>
      <c r="F26" s="76">
        <v>25</v>
      </c>
      <c r="G26" s="76">
        <v>0</v>
      </c>
      <c r="H26" s="76">
        <v>89.100000000000009</v>
      </c>
      <c r="I26" s="76">
        <v>0</v>
      </c>
      <c r="J26" s="76">
        <v>14.6</v>
      </c>
      <c r="K26" s="76">
        <v>0</v>
      </c>
      <c r="L26" s="76">
        <v>68.25</v>
      </c>
      <c r="M26" s="77">
        <v>41.2</v>
      </c>
      <c r="O26" s="98">
        <v>111.60000000000001</v>
      </c>
      <c r="P26" s="98">
        <v>7.5</v>
      </c>
    </row>
    <row r="27" spans="1:16" x14ac:dyDescent="0.2">
      <c r="A27" s="75" t="s">
        <v>23</v>
      </c>
      <c r="B27" s="76">
        <v>0.48300000000000004</v>
      </c>
      <c r="C27" s="76">
        <v>0</v>
      </c>
      <c r="D27" s="76">
        <v>0</v>
      </c>
      <c r="E27" s="76">
        <v>231.3</v>
      </c>
      <c r="F27" s="76">
        <v>27.2</v>
      </c>
      <c r="G27" s="76">
        <v>0</v>
      </c>
      <c r="H27" s="76">
        <v>90.600000000000009</v>
      </c>
      <c r="I27" s="76">
        <v>0</v>
      </c>
      <c r="J27" s="76">
        <v>13.6</v>
      </c>
      <c r="K27" s="76">
        <v>0</v>
      </c>
      <c r="L27" s="76">
        <v>60.6</v>
      </c>
      <c r="M27" s="77">
        <v>38.800000000000004</v>
      </c>
      <c r="O27" s="98">
        <v>105.3</v>
      </c>
      <c r="P27" s="98">
        <v>6.9</v>
      </c>
    </row>
    <row r="28" spans="1:16" x14ac:dyDescent="0.2">
      <c r="A28" s="75" t="s">
        <v>24</v>
      </c>
      <c r="B28" s="76">
        <v>0.48300000000000004</v>
      </c>
      <c r="C28" s="76">
        <v>0</v>
      </c>
      <c r="D28" s="76">
        <v>0</v>
      </c>
      <c r="E28" s="76">
        <v>207.9</v>
      </c>
      <c r="F28" s="76">
        <v>27.400000000000002</v>
      </c>
      <c r="G28" s="76">
        <v>0</v>
      </c>
      <c r="H28" s="76">
        <v>78.900000000000006</v>
      </c>
      <c r="I28" s="76">
        <v>0</v>
      </c>
      <c r="J28" s="76">
        <v>13.4</v>
      </c>
      <c r="K28" s="76">
        <v>0</v>
      </c>
      <c r="L28" s="76">
        <v>46.800000000000004</v>
      </c>
      <c r="M28" s="77">
        <v>41.2</v>
      </c>
      <c r="N28" s="45">
        <f>O28+P28</f>
        <v>104.7</v>
      </c>
      <c r="O28" s="98">
        <v>96.9</v>
      </c>
      <c r="P28" s="98">
        <v>7.8</v>
      </c>
    </row>
    <row r="29" spans="1:16" x14ac:dyDescent="0.2">
      <c r="A29" s="75" t="s">
        <v>25</v>
      </c>
      <c r="B29" s="76">
        <v>0.48400000000000004</v>
      </c>
      <c r="C29" s="76">
        <v>0</v>
      </c>
      <c r="D29" s="76">
        <v>0</v>
      </c>
      <c r="E29" s="76">
        <v>193.20000000000002</v>
      </c>
      <c r="F29" s="76">
        <v>25.6</v>
      </c>
      <c r="G29" s="76">
        <v>0</v>
      </c>
      <c r="H29" s="76">
        <v>78</v>
      </c>
      <c r="I29" s="76">
        <v>0</v>
      </c>
      <c r="J29" s="76">
        <v>11.4</v>
      </c>
      <c r="K29" s="76">
        <v>0</v>
      </c>
      <c r="L29" s="76">
        <v>34.200000000000003</v>
      </c>
      <c r="M29" s="77">
        <v>43.4</v>
      </c>
      <c r="O29" s="98">
        <v>85.8</v>
      </c>
      <c r="P29" s="98">
        <v>8.4</v>
      </c>
    </row>
    <row r="30" spans="1:16" ht="13.5" thickBot="1" x14ac:dyDescent="0.25">
      <c r="A30" s="78" t="s">
        <v>26</v>
      </c>
      <c r="B30" s="79">
        <v>0.48600000000000004</v>
      </c>
      <c r="C30" s="79">
        <v>0</v>
      </c>
      <c r="D30" s="79">
        <v>0</v>
      </c>
      <c r="E30" s="79">
        <v>180</v>
      </c>
      <c r="F30" s="79">
        <v>18.600000000000001</v>
      </c>
      <c r="G30" s="79">
        <v>0</v>
      </c>
      <c r="H30" s="79">
        <v>84</v>
      </c>
      <c r="I30" s="79">
        <v>0</v>
      </c>
      <c r="J30" s="79">
        <v>12.200000000000001</v>
      </c>
      <c r="K30" s="79">
        <v>0</v>
      </c>
      <c r="L30" s="79">
        <v>29.55</v>
      </c>
      <c r="M30" s="80">
        <v>35.6</v>
      </c>
      <c r="O30" s="101">
        <v>68.400000000000006</v>
      </c>
      <c r="P30" s="101">
        <v>6.6000000000000005</v>
      </c>
    </row>
    <row r="31" spans="1:16" s="55" customFormat="1" hidden="1" x14ac:dyDescent="0.2">
      <c r="A31" s="46" t="s">
        <v>2</v>
      </c>
      <c r="B31" s="55">
        <f t="shared" ref="B31:M31" si="0">SUM(B7:B30)</f>
        <v>11.561000000000002</v>
      </c>
      <c r="C31" s="55">
        <f t="shared" si="0"/>
        <v>0</v>
      </c>
      <c r="D31" s="55">
        <f t="shared" si="0"/>
        <v>0</v>
      </c>
      <c r="E31" s="55">
        <f t="shared" si="0"/>
        <v>5076</v>
      </c>
      <c r="F31" s="55">
        <f t="shared" si="0"/>
        <v>512.40000000000009</v>
      </c>
      <c r="G31" s="55">
        <f t="shared" si="0"/>
        <v>0</v>
      </c>
      <c r="H31" s="55">
        <f t="shared" si="0"/>
        <v>2108.3999999999996</v>
      </c>
      <c r="I31" s="55">
        <f t="shared" si="0"/>
        <v>0</v>
      </c>
      <c r="J31" s="55">
        <f t="shared" si="0"/>
        <v>265.2</v>
      </c>
      <c r="K31" s="55">
        <f t="shared" si="0"/>
        <v>0</v>
      </c>
      <c r="L31" s="55">
        <f t="shared" si="0"/>
        <v>1148.8499999999999</v>
      </c>
      <c r="M31" s="55">
        <f t="shared" si="0"/>
        <v>1029.3999999999999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2" t="s">
        <v>52</v>
      </c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3" t="s">
        <v>37</v>
      </c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3" t="s">
        <v>50</v>
      </c>
      <c r="N40" s="90"/>
      <c r="O40" s="92" t="s">
        <v>100</v>
      </c>
      <c r="P40" s="92" t="s">
        <v>101</v>
      </c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0</v>
      </c>
      <c r="E41" s="95">
        <v>175.20000000000002</v>
      </c>
      <c r="F41" s="95">
        <v>12.8</v>
      </c>
      <c r="G41" s="95">
        <v>0</v>
      </c>
      <c r="H41" s="95">
        <v>64.650000000000006</v>
      </c>
      <c r="I41" s="95">
        <v>0</v>
      </c>
      <c r="J41" s="95">
        <v>9.8000000000000007</v>
      </c>
      <c r="K41" s="95">
        <v>0</v>
      </c>
      <c r="L41" s="95">
        <v>51.45</v>
      </c>
      <c r="M41" s="96">
        <v>37.200000000000003</v>
      </c>
      <c r="N41" s="81"/>
      <c r="O41" s="95">
        <v>59.1</v>
      </c>
      <c r="P41" s="95">
        <v>7.2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0</v>
      </c>
      <c r="E42" s="98">
        <v>170.1</v>
      </c>
      <c r="F42" s="98">
        <v>12.200000000000001</v>
      </c>
      <c r="G42" s="98">
        <v>0</v>
      </c>
      <c r="H42" s="98">
        <v>61.050000000000004</v>
      </c>
      <c r="I42" s="98">
        <v>0</v>
      </c>
      <c r="J42" s="98">
        <v>9.6</v>
      </c>
      <c r="K42" s="98">
        <v>0</v>
      </c>
      <c r="L42" s="98">
        <v>51.75</v>
      </c>
      <c r="M42" s="99">
        <v>36.200000000000003</v>
      </c>
      <c r="N42" s="81"/>
      <c r="O42" s="98">
        <v>62.1</v>
      </c>
      <c r="P42" s="98">
        <v>6.9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0</v>
      </c>
      <c r="E43" s="98">
        <v>170.4</v>
      </c>
      <c r="F43" s="98">
        <v>12.8</v>
      </c>
      <c r="G43" s="98">
        <v>0</v>
      </c>
      <c r="H43" s="98">
        <v>61.050000000000004</v>
      </c>
      <c r="I43" s="98">
        <v>0</v>
      </c>
      <c r="J43" s="98">
        <v>9.8000000000000007</v>
      </c>
      <c r="K43" s="98">
        <v>0</v>
      </c>
      <c r="L43" s="98">
        <v>51</v>
      </c>
      <c r="M43" s="99">
        <v>36.4</v>
      </c>
      <c r="N43" s="81"/>
      <c r="O43" s="98">
        <v>59.1</v>
      </c>
      <c r="P43" s="98">
        <v>7.2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0</v>
      </c>
      <c r="E44" s="98">
        <v>174</v>
      </c>
      <c r="F44" s="98">
        <v>12.8</v>
      </c>
      <c r="G44" s="98">
        <v>0</v>
      </c>
      <c r="H44" s="98">
        <v>63.300000000000004</v>
      </c>
      <c r="I44" s="98">
        <v>0</v>
      </c>
      <c r="J44" s="98">
        <v>10</v>
      </c>
      <c r="K44" s="98">
        <v>0</v>
      </c>
      <c r="L44" s="98">
        <v>51.75</v>
      </c>
      <c r="M44" s="99">
        <v>37</v>
      </c>
      <c r="N44" s="129">
        <f>O44+P44</f>
        <v>65.7</v>
      </c>
      <c r="O44" s="98">
        <v>58.2</v>
      </c>
      <c r="P44" s="98">
        <v>7.5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0</v>
      </c>
      <c r="E45" s="98">
        <v>175.8</v>
      </c>
      <c r="F45" s="98">
        <v>12.200000000000001</v>
      </c>
      <c r="G45" s="98">
        <v>0</v>
      </c>
      <c r="H45" s="98">
        <v>69.150000000000006</v>
      </c>
      <c r="I45" s="98">
        <v>0</v>
      </c>
      <c r="J45" s="98">
        <v>9.8000000000000007</v>
      </c>
      <c r="K45" s="98">
        <v>0</v>
      </c>
      <c r="L45" s="98">
        <v>52.800000000000004</v>
      </c>
      <c r="M45" s="99">
        <v>32.6</v>
      </c>
      <c r="N45" s="81"/>
      <c r="O45" s="98">
        <v>66.599999999999994</v>
      </c>
      <c r="P45" s="98">
        <v>6.9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0</v>
      </c>
      <c r="E46" s="98">
        <v>218.1</v>
      </c>
      <c r="F46" s="98">
        <v>12.6</v>
      </c>
      <c r="G46" s="98">
        <v>0</v>
      </c>
      <c r="H46" s="98">
        <v>77.850000000000009</v>
      </c>
      <c r="I46" s="98">
        <v>0</v>
      </c>
      <c r="J46" s="98">
        <v>9.8000000000000007</v>
      </c>
      <c r="K46" s="98">
        <v>0</v>
      </c>
      <c r="L46" s="98">
        <v>84.45</v>
      </c>
      <c r="M46" s="99">
        <v>34.800000000000004</v>
      </c>
      <c r="N46" s="81"/>
      <c r="O46" s="98">
        <v>86.7</v>
      </c>
      <c r="P46" s="98">
        <v>6.9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0</v>
      </c>
      <c r="E47" s="98">
        <v>225.6</v>
      </c>
      <c r="F47" s="98">
        <v>13.4</v>
      </c>
      <c r="G47" s="98">
        <v>0</v>
      </c>
      <c r="H47" s="98">
        <v>79.8</v>
      </c>
      <c r="I47" s="98">
        <v>0</v>
      </c>
      <c r="J47" s="98">
        <v>9.2000000000000011</v>
      </c>
      <c r="K47" s="98">
        <v>0</v>
      </c>
      <c r="L47" s="98">
        <v>84.600000000000009</v>
      </c>
      <c r="M47" s="99">
        <v>39.4</v>
      </c>
      <c r="N47" s="81"/>
      <c r="O47" s="98">
        <v>87</v>
      </c>
      <c r="P47" s="98">
        <v>6.9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0</v>
      </c>
      <c r="E48" s="98">
        <v>216</v>
      </c>
      <c r="F48" s="98">
        <v>15.200000000000001</v>
      </c>
      <c r="G48" s="98">
        <v>0</v>
      </c>
      <c r="H48" s="98">
        <v>77.400000000000006</v>
      </c>
      <c r="I48" s="98">
        <v>0</v>
      </c>
      <c r="J48" s="98">
        <v>8.8000000000000007</v>
      </c>
      <c r="K48" s="98">
        <v>0</v>
      </c>
      <c r="L48" s="98">
        <v>78.45</v>
      </c>
      <c r="M48" s="99">
        <v>37.200000000000003</v>
      </c>
      <c r="N48" s="81"/>
      <c r="O48" s="98">
        <v>74.100000000000009</v>
      </c>
      <c r="P48" s="98">
        <v>6.9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0</v>
      </c>
      <c r="E49" s="98">
        <v>215.4</v>
      </c>
      <c r="F49" s="98">
        <v>10.4</v>
      </c>
      <c r="G49" s="98">
        <v>0</v>
      </c>
      <c r="H49" s="98">
        <v>89.850000000000009</v>
      </c>
      <c r="I49" s="98">
        <v>0</v>
      </c>
      <c r="J49" s="98">
        <v>8.6</v>
      </c>
      <c r="K49" s="98">
        <v>0</v>
      </c>
      <c r="L49" s="98">
        <v>67.95</v>
      </c>
      <c r="M49" s="99">
        <v>39.4</v>
      </c>
      <c r="N49" s="81"/>
      <c r="O49" s="98">
        <v>60</v>
      </c>
      <c r="P49" s="98">
        <v>6.3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0</v>
      </c>
      <c r="E50" s="98">
        <v>225.6</v>
      </c>
      <c r="F50" s="98">
        <v>10.200000000000001</v>
      </c>
      <c r="G50" s="98">
        <v>0</v>
      </c>
      <c r="H50" s="98">
        <v>90.3</v>
      </c>
      <c r="I50" s="98">
        <v>0</v>
      </c>
      <c r="J50" s="98">
        <v>8.4</v>
      </c>
      <c r="K50" s="98">
        <v>0</v>
      </c>
      <c r="L50" s="98">
        <v>52.050000000000004</v>
      </c>
      <c r="M50" s="99">
        <v>65.599999999999994</v>
      </c>
      <c r="N50" s="129">
        <f>O50+P50</f>
        <v>62.4</v>
      </c>
      <c r="O50" s="98">
        <v>56.1</v>
      </c>
      <c r="P50" s="98">
        <v>6.3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0</v>
      </c>
      <c r="E51" s="98">
        <v>207</v>
      </c>
      <c r="F51" s="98">
        <v>11.200000000000001</v>
      </c>
      <c r="G51" s="98">
        <v>0</v>
      </c>
      <c r="H51" s="98">
        <v>96.15</v>
      </c>
      <c r="I51" s="98">
        <v>0</v>
      </c>
      <c r="J51" s="98">
        <v>9</v>
      </c>
      <c r="K51" s="98">
        <v>0</v>
      </c>
      <c r="L51" s="98">
        <v>47.4</v>
      </c>
      <c r="M51" s="99">
        <v>44.2</v>
      </c>
      <c r="O51" s="98">
        <v>53.4</v>
      </c>
      <c r="P51" s="98">
        <v>6</v>
      </c>
    </row>
    <row r="52" spans="1:54" x14ac:dyDescent="0.2">
      <c r="A52" s="97" t="s">
        <v>14</v>
      </c>
      <c r="B52" s="98"/>
      <c r="C52" s="98"/>
      <c r="D52" s="98">
        <v>0</v>
      </c>
      <c r="E52" s="98">
        <v>228.9</v>
      </c>
      <c r="F52" s="98">
        <v>11.4</v>
      </c>
      <c r="G52" s="98">
        <v>0</v>
      </c>
      <c r="H52" s="98">
        <v>109.05</v>
      </c>
      <c r="I52" s="98">
        <v>0</v>
      </c>
      <c r="J52" s="98">
        <v>8</v>
      </c>
      <c r="K52" s="98">
        <v>0</v>
      </c>
      <c r="L52" s="98">
        <v>45.45</v>
      </c>
      <c r="M52" s="99">
        <v>56.4</v>
      </c>
      <c r="O52" s="98">
        <v>54.300000000000004</v>
      </c>
      <c r="P52" s="98">
        <v>5.7</v>
      </c>
    </row>
    <row r="53" spans="1:54" x14ac:dyDescent="0.2">
      <c r="A53" s="97" t="s">
        <v>15</v>
      </c>
      <c r="B53" s="98"/>
      <c r="C53" s="98"/>
      <c r="D53" s="98">
        <v>0</v>
      </c>
      <c r="E53" s="98">
        <v>178.5</v>
      </c>
      <c r="F53" s="98">
        <v>11.6</v>
      </c>
      <c r="G53" s="98">
        <v>0</v>
      </c>
      <c r="H53" s="98">
        <v>68.850000000000009</v>
      </c>
      <c r="I53" s="98">
        <v>0</v>
      </c>
      <c r="J53" s="98">
        <v>9</v>
      </c>
      <c r="K53" s="98">
        <v>0</v>
      </c>
      <c r="L53" s="98">
        <v>47.550000000000004</v>
      </c>
      <c r="M53" s="99">
        <v>42</v>
      </c>
      <c r="O53" s="98">
        <v>60.300000000000004</v>
      </c>
      <c r="P53" s="98">
        <v>6.6000000000000005</v>
      </c>
    </row>
    <row r="54" spans="1:54" x14ac:dyDescent="0.2">
      <c r="A54" s="97" t="s">
        <v>16</v>
      </c>
      <c r="B54" s="98"/>
      <c r="C54" s="98"/>
      <c r="D54" s="98">
        <v>0</v>
      </c>
      <c r="E54" s="98">
        <v>209.70000000000002</v>
      </c>
      <c r="F54" s="98">
        <v>11.200000000000001</v>
      </c>
      <c r="G54" s="98">
        <v>0</v>
      </c>
      <c r="H54" s="98">
        <v>76.650000000000006</v>
      </c>
      <c r="I54" s="98">
        <v>0</v>
      </c>
      <c r="J54" s="98">
        <v>8.6</v>
      </c>
      <c r="K54" s="98">
        <v>0</v>
      </c>
      <c r="L54" s="98">
        <v>46.35</v>
      </c>
      <c r="M54" s="99">
        <v>67.400000000000006</v>
      </c>
      <c r="O54" s="98">
        <v>59.7</v>
      </c>
      <c r="P54" s="98">
        <v>5.7</v>
      </c>
    </row>
    <row r="55" spans="1:54" x14ac:dyDescent="0.2">
      <c r="A55" s="97" t="s">
        <v>17</v>
      </c>
      <c r="B55" s="98"/>
      <c r="C55" s="98"/>
      <c r="D55" s="98">
        <v>0</v>
      </c>
      <c r="E55" s="98">
        <v>201.9</v>
      </c>
      <c r="F55" s="98">
        <v>11.200000000000001</v>
      </c>
      <c r="G55" s="98">
        <v>0</v>
      </c>
      <c r="H55" s="98">
        <v>76.05</v>
      </c>
      <c r="I55" s="98">
        <v>0</v>
      </c>
      <c r="J55" s="98">
        <v>8.4</v>
      </c>
      <c r="K55" s="98">
        <v>0</v>
      </c>
      <c r="L55" s="98">
        <v>45.45</v>
      </c>
      <c r="M55" s="99">
        <v>61.6</v>
      </c>
      <c r="O55" s="98">
        <v>60.9</v>
      </c>
      <c r="P55" s="98">
        <v>6.3</v>
      </c>
    </row>
    <row r="56" spans="1:54" x14ac:dyDescent="0.2">
      <c r="A56" s="97" t="s">
        <v>18</v>
      </c>
      <c r="B56" s="98"/>
      <c r="C56" s="98"/>
      <c r="D56" s="98">
        <v>0</v>
      </c>
      <c r="E56" s="98">
        <v>213.9</v>
      </c>
      <c r="F56" s="98">
        <v>15.200000000000001</v>
      </c>
      <c r="G56" s="98">
        <v>0</v>
      </c>
      <c r="H56" s="98">
        <v>104.7</v>
      </c>
      <c r="I56" s="98">
        <v>0</v>
      </c>
      <c r="J56" s="98">
        <v>9.2000000000000011</v>
      </c>
      <c r="K56" s="98">
        <v>0</v>
      </c>
      <c r="L56" s="98">
        <v>47.550000000000004</v>
      </c>
      <c r="M56" s="99">
        <v>37.800000000000004</v>
      </c>
      <c r="O56" s="98">
        <v>54.6</v>
      </c>
      <c r="P56" s="98">
        <v>6.3</v>
      </c>
    </row>
    <row r="57" spans="1:54" x14ac:dyDescent="0.2">
      <c r="A57" s="97" t="s">
        <v>19</v>
      </c>
      <c r="B57" s="98"/>
      <c r="C57" s="98"/>
      <c r="D57" s="98">
        <v>0</v>
      </c>
      <c r="E57" s="98">
        <v>248.70000000000002</v>
      </c>
      <c r="F57" s="98">
        <v>13.200000000000001</v>
      </c>
      <c r="G57" s="98">
        <v>0</v>
      </c>
      <c r="H57" s="98">
        <v>128.1</v>
      </c>
      <c r="I57" s="98">
        <v>0</v>
      </c>
      <c r="J57" s="98">
        <v>8.4</v>
      </c>
      <c r="K57" s="98">
        <v>0</v>
      </c>
      <c r="L57" s="98">
        <v>60.6</v>
      </c>
      <c r="M57" s="99">
        <v>39.200000000000003</v>
      </c>
      <c r="O57" s="98">
        <v>53.7</v>
      </c>
      <c r="P57" s="98">
        <v>6.3</v>
      </c>
    </row>
    <row r="58" spans="1:54" x14ac:dyDescent="0.2">
      <c r="A58" s="97" t="s">
        <v>20</v>
      </c>
      <c r="B58" s="98"/>
      <c r="C58" s="98"/>
      <c r="D58" s="98">
        <v>0</v>
      </c>
      <c r="E58" s="98">
        <v>220.5</v>
      </c>
      <c r="F58" s="98">
        <v>12</v>
      </c>
      <c r="G58" s="98">
        <v>0</v>
      </c>
      <c r="H58" s="98">
        <v>90.9</v>
      </c>
      <c r="I58" s="98">
        <v>0</v>
      </c>
      <c r="J58" s="98">
        <v>9.2000000000000011</v>
      </c>
      <c r="K58" s="98">
        <v>0</v>
      </c>
      <c r="L58" s="98">
        <v>69.900000000000006</v>
      </c>
      <c r="M58" s="99">
        <v>39.200000000000003</v>
      </c>
      <c r="O58" s="98">
        <v>75.3</v>
      </c>
      <c r="P58" s="98">
        <v>6.6000000000000005</v>
      </c>
    </row>
    <row r="59" spans="1:54" x14ac:dyDescent="0.2">
      <c r="A59" s="97" t="s">
        <v>21</v>
      </c>
      <c r="B59" s="98"/>
      <c r="C59" s="98"/>
      <c r="D59" s="98">
        <v>0</v>
      </c>
      <c r="E59" s="98">
        <v>207.9</v>
      </c>
      <c r="F59" s="98">
        <v>12.8</v>
      </c>
      <c r="G59" s="98">
        <v>0</v>
      </c>
      <c r="H59" s="98">
        <v>77.7</v>
      </c>
      <c r="I59" s="98">
        <v>0</v>
      </c>
      <c r="J59" s="98">
        <v>9.6</v>
      </c>
      <c r="K59" s="98">
        <v>0</v>
      </c>
      <c r="L59" s="98">
        <v>73.350000000000009</v>
      </c>
      <c r="M59" s="99">
        <v>35.800000000000004</v>
      </c>
      <c r="O59" s="98">
        <v>78.900000000000006</v>
      </c>
      <c r="P59" s="98">
        <v>6.9</v>
      </c>
    </row>
    <row r="60" spans="1:54" x14ac:dyDescent="0.2">
      <c r="A60" s="97" t="s">
        <v>22</v>
      </c>
      <c r="B60" s="98"/>
      <c r="C60" s="98"/>
      <c r="D60" s="98">
        <v>0</v>
      </c>
      <c r="E60" s="98">
        <v>197.70000000000002</v>
      </c>
      <c r="F60" s="98">
        <v>12.8</v>
      </c>
      <c r="G60" s="98">
        <v>0</v>
      </c>
      <c r="H60" s="98">
        <v>77.7</v>
      </c>
      <c r="I60" s="98">
        <v>0</v>
      </c>
      <c r="J60" s="98">
        <v>9.6</v>
      </c>
      <c r="K60" s="98">
        <v>0</v>
      </c>
      <c r="L60" s="98">
        <v>65.55</v>
      </c>
      <c r="M60" s="99">
        <v>33.200000000000003</v>
      </c>
      <c r="O60" s="98">
        <v>77.7</v>
      </c>
      <c r="P60" s="98">
        <v>6.9</v>
      </c>
    </row>
    <row r="61" spans="1:54" x14ac:dyDescent="0.2">
      <c r="A61" s="97" t="s">
        <v>23</v>
      </c>
      <c r="B61" s="98"/>
      <c r="C61" s="98"/>
      <c r="D61" s="98">
        <v>0</v>
      </c>
      <c r="E61" s="98">
        <v>200.1</v>
      </c>
      <c r="F61" s="98">
        <v>12.6</v>
      </c>
      <c r="G61" s="98">
        <v>0</v>
      </c>
      <c r="H61" s="98">
        <v>83.100000000000009</v>
      </c>
      <c r="I61" s="98">
        <v>0</v>
      </c>
      <c r="J61" s="98">
        <v>10.200000000000001</v>
      </c>
      <c r="K61" s="98">
        <v>0</v>
      </c>
      <c r="L61" s="98">
        <v>60.6</v>
      </c>
      <c r="M61" s="99">
        <v>34.4</v>
      </c>
      <c r="O61" s="98">
        <v>75.900000000000006</v>
      </c>
      <c r="P61" s="98">
        <v>7.2</v>
      </c>
    </row>
    <row r="62" spans="1:54" x14ac:dyDescent="0.2">
      <c r="A62" s="97" t="s">
        <v>24</v>
      </c>
      <c r="B62" s="98"/>
      <c r="C62" s="98"/>
      <c r="D62" s="98">
        <v>0</v>
      </c>
      <c r="E62" s="98">
        <v>180.6</v>
      </c>
      <c r="F62" s="98">
        <v>13</v>
      </c>
      <c r="G62" s="98">
        <v>0</v>
      </c>
      <c r="H62" s="98">
        <v>66.45</v>
      </c>
      <c r="I62" s="98">
        <v>0</v>
      </c>
      <c r="J62" s="98">
        <v>9.8000000000000007</v>
      </c>
      <c r="K62" s="98">
        <v>0</v>
      </c>
      <c r="L62" s="98">
        <v>54.15</v>
      </c>
      <c r="M62" s="99">
        <v>38</v>
      </c>
      <c r="N62" s="45">
        <f>O62+P62</f>
        <v>77.100000000000009</v>
      </c>
      <c r="O62" s="98">
        <v>70.2</v>
      </c>
      <c r="P62" s="98">
        <v>6.9</v>
      </c>
    </row>
    <row r="63" spans="1:54" x14ac:dyDescent="0.2">
      <c r="A63" s="97" t="s">
        <v>25</v>
      </c>
      <c r="B63" s="98"/>
      <c r="C63" s="98"/>
      <c r="D63" s="98">
        <v>0</v>
      </c>
      <c r="E63" s="98">
        <v>172.20000000000002</v>
      </c>
      <c r="F63" s="98">
        <v>12</v>
      </c>
      <c r="G63" s="98">
        <v>0</v>
      </c>
      <c r="H63" s="98">
        <v>64.650000000000006</v>
      </c>
      <c r="I63" s="98">
        <v>0</v>
      </c>
      <c r="J63" s="98">
        <v>9.4</v>
      </c>
      <c r="K63" s="98">
        <v>0</v>
      </c>
      <c r="L63" s="98">
        <v>49.35</v>
      </c>
      <c r="M63" s="99">
        <v>37.4</v>
      </c>
      <c r="O63" s="98">
        <v>65.099999999999994</v>
      </c>
      <c r="P63" s="98">
        <v>7.2</v>
      </c>
    </row>
    <row r="64" spans="1:54" ht="13.5" thickBot="1" x14ac:dyDescent="0.25">
      <c r="A64" s="100" t="s">
        <v>26</v>
      </c>
      <c r="B64" s="101"/>
      <c r="C64" s="101"/>
      <c r="D64" s="101">
        <v>0</v>
      </c>
      <c r="E64" s="101">
        <v>170.1</v>
      </c>
      <c r="F64" s="101">
        <v>13.200000000000001</v>
      </c>
      <c r="G64" s="101">
        <v>0</v>
      </c>
      <c r="H64" s="101">
        <v>61.5</v>
      </c>
      <c r="I64" s="101">
        <v>0</v>
      </c>
      <c r="J64" s="101">
        <v>9.8000000000000007</v>
      </c>
      <c r="K64" s="101">
        <v>0</v>
      </c>
      <c r="L64" s="101">
        <v>49.050000000000004</v>
      </c>
      <c r="M64" s="102">
        <v>37.6</v>
      </c>
      <c r="O64" s="101">
        <v>59.4</v>
      </c>
      <c r="P64" s="101">
        <v>6.9</v>
      </c>
    </row>
    <row r="71" spans="1:12" ht="18" x14ac:dyDescent="0.25">
      <c r="A71" s="135" t="s">
        <v>99</v>
      </c>
      <c r="B71" s="135"/>
      <c r="C71" s="135"/>
      <c r="D71" s="135"/>
      <c r="E71" s="135"/>
      <c r="F71" s="135"/>
      <c r="G71" s="135"/>
      <c r="H71" s="135"/>
      <c r="I71" s="135"/>
      <c r="J71" s="103"/>
      <c r="K71" s="103"/>
      <c r="L71" s="103"/>
    </row>
    <row r="72" spans="1:12" ht="18.75" thickBot="1" x14ac:dyDescent="0.3">
      <c r="A72" s="136" t="s">
        <v>53</v>
      </c>
      <c r="B72" s="136"/>
      <c r="C72" s="136"/>
      <c r="D72" s="104"/>
      <c r="E72" s="104"/>
      <c r="F72" s="104"/>
      <c r="G72" s="104"/>
      <c r="H72" s="104"/>
      <c r="I72" s="104"/>
      <c r="J72" s="103"/>
      <c r="K72" s="103"/>
      <c r="L72" s="103"/>
    </row>
    <row r="73" spans="1:12" ht="13.5" thickBot="1" x14ac:dyDescent="0.25">
      <c r="A73" s="137" t="s">
        <v>54</v>
      </c>
      <c r="B73" s="138"/>
      <c r="C73" s="105" t="s">
        <v>55</v>
      </c>
      <c r="D73" s="105" t="s">
        <v>56</v>
      </c>
      <c r="E73" s="105" t="s">
        <v>57</v>
      </c>
      <c r="F73" s="106"/>
      <c r="G73" s="106"/>
      <c r="H73" s="106"/>
      <c r="I73" s="106"/>
      <c r="J73" s="81"/>
      <c r="K73" s="81"/>
      <c r="L73" s="81"/>
    </row>
    <row r="74" spans="1:12" ht="38.25" x14ac:dyDescent="0.2">
      <c r="A74" s="107" t="s">
        <v>58</v>
      </c>
      <c r="B74" s="108" t="s">
        <v>59</v>
      </c>
      <c r="C74" s="109">
        <v>10000</v>
      </c>
      <c r="D74" s="109">
        <v>10000</v>
      </c>
      <c r="E74" s="109">
        <v>10000</v>
      </c>
      <c r="F74" s="110"/>
      <c r="G74" s="110"/>
      <c r="H74" s="110"/>
      <c r="I74" s="110"/>
      <c r="J74" s="81"/>
      <c r="K74" s="81"/>
      <c r="L74" s="81"/>
    </row>
    <row r="75" spans="1:12" ht="38.25" x14ac:dyDescent="0.2">
      <c r="A75" s="111" t="s">
        <v>60</v>
      </c>
      <c r="B75" s="112" t="s">
        <v>61</v>
      </c>
      <c r="C75" s="113">
        <v>18.75</v>
      </c>
      <c r="D75" s="113">
        <v>18.75</v>
      </c>
      <c r="E75" s="113">
        <v>18.75</v>
      </c>
      <c r="F75" s="110"/>
      <c r="G75" s="110"/>
      <c r="H75" s="110"/>
      <c r="I75" s="110"/>
      <c r="J75" s="81"/>
      <c r="K75" s="81"/>
      <c r="L75" s="81"/>
    </row>
    <row r="76" spans="1:12" x14ac:dyDescent="0.2">
      <c r="A76" s="139" t="s">
        <v>62</v>
      </c>
      <c r="B76" s="112" t="s">
        <v>63</v>
      </c>
      <c r="C76" s="113">
        <v>65.83</v>
      </c>
      <c r="D76" s="113">
        <v>65.83</v>
      </c>
      <c r="E76" s="113">
        <v>65.83</v>
      </c>
      <c r="F76" s="110"/>
      <c r="G76" s="110"/>
      <c r="H76" s="110"/>
      <c r="I76" s="110"/>
      <c r="J76" s="81"/>
      <c r="K76" s="81"/>
      <c r="L76" s="81"/>
    </row>
    <row r="77" spans="1:12" x14ac:dyDescent="0.2">
      <c r="A77" s="133"/>
      <c r="B77" s="112" t="s">
        <v>64</v>
      </c>
      <c r="C77" s="113">
        <v>74.599999999999994</v>
      </c>
      <c r="D77" s="113">
        <v>74.599999999999994</v>
      </c>
      <c r="E77" s="113">
        <v>74.599999999999994</v>
      </c>
      <c r="F77" s="106"/>
      <c r="G77" s="106"/>
      <c r="H77" s="106"/>
      <c r="I77" s="106"/>
      <c r="J77" s="81"/>
      <c r="K77" s="81"/>
      <c r="L77" s="81"/>
    </row>
    <row r="78" spans="1:12" x14ac:dyDescent="0.2">
      <c r="A78" s="140"/>
      <c r="B78" s="112" t="s">
        <v>65</v>
      </c>
      <c r="C78" s="113">
        <v>59.75</v>
      </c>
      <c r="D78" s="113">
        <v>59.75</v>
      </c>
      <c r="E78" s="113">
        <v>59.75</v>
      </c>
      <c r="F78" s="106"/>
      <c r="G78" s="106"/>
      <c r="H78" s="106"/>
      <c r="I78" s="106"/>
      <c r="J78" s="81"/>
      <c r="K78" s="81"/>
      <c r="L78" s="81"/>
    </row>
    <row r="79" spans="1:12" ht="38.25" x14ac:dyDescent="0.2">
      <c r="A79" s="111" t="s">
        <v>66</v>
      </c>
      <c r="B79" s="112" t="s">
        <v>67</v>
      </c>
      <c r="C79" s="113">
        <v>0.62</v>
      </c>
      <c r="D79" s="113">
        <v>0.62</v>
      </c>
      <c r="E79" s="113">
        <v>0.62</v>
      </c>
      <c r="F79" s="106"/>
      <c r="G79" s="106"/>
      <c r="H79" s="106"/>
      <c r="I79" s="106"/>
      <c r="J79" s="81"/>
      <c r="K79" s="81"/>
      <c r="L79" s="81"/>
    </row>
    <row r="80" spans="1:12" x14ac:dyDescent="0.2">
      <c r="A80" s="139" t="s">
        <v>68</v>
      </c>
      <c r="B80" s="112" t="s">
        <v>69</v>
      </c>
      <c r="C80" s="113">
        <v>16.07</v>
      </c>
      <c r="D80" s="113">
        <v>16.07</v>
      </c>
      <c r="E80" s="113">
        <v>16.07</v>
      </c>
      <c r="F80" s="106"/>
      <c r="G80" s="106"/>
      <c r="H80" s="106"/>
      <c r="I80" s="106"/>
      <c r="J80" s="81"/>
      <c r="K80" s="81"/>
      <c r="L80" s="81"/>
    </row>
    <row r="81" spans="1:12" x14ac:dyDescent="0.2">
      <c r="A81" s="133"/>
      <c r="B81" s="112" t="s">
        <v>70</v>
      </c>
      <c r="C81" s="113">
        <v>9.84</v>
      </c>
      <c r="D81" s="113">
        <v>9.84</v>
      </c>
      <c r="E81" s="113">
        <v>9.84</v>
      </c>
      <c r="F81" s="106"/>
      <c r="G81" s="106"/>
      <c r="H81" s="106"/>
      <c r="I81" s="106"/>
      <c r="J81" s="81"/>
      <c r="K81" s="81"/>
      <c r="L81" s="81"/>
    </row>
    <row r="82" spans="1:12" x14ac:dyDescent="0.2">
      <c r="A82" s="140"/>
      <c r="B82" s="112" t="s">
        <v>71</v>
      </c>
      <c r="C82" s="113">
        <v>5.99</v>
      </c>
      <c r="D82" s="113">
        <v>5.99</v>
      </c>
      <c r="E82" s="113">
        <v>5.99</v>
      </c>
      <c r="F82" s="106"/>
      <c r="G82" s="106"/>
      <c r="H82" s="106"/>
      <c r="I82" s="106"/>
      <c r="J82" s="81"/>
      <c r="K82" s="81"/>
      <c r="L82" s="81"/>
    </row>
    <row r="83" spans="1:12" x14ac:dyDescent="0.2">
      <c r="A83" s="139" t="s">
        <v>72</v>
      </c>
      <c r="B83" s="112" t="s">
        <v>73</v>
      </c>
      <c r="C83" s="114">
        <v>0</v>
      </c>
      <c r="D83" s="114">
        <v>0</v>
      </c>
      <c r="E83" s="114">
        <v>0</v>
      </c>
      <c r="F83" s="106"/>
      <c r="G83" s="106"/>
      <c r="H83" s="106"/>
      <c r="I83" s="106"/>
      <c r="J83" s="81"/>
      <c r="K83" s="81"/>
      <c r="L83" s="81"/>
    </row>
    <row r="84" spans="1:12" x14ac:dyDescent="0.2">
      <c r="A84" s="133"/>
      <c r="B84" s="112" t="s">
        <v>74</v>
      </c>
      <c r="C84" s="114">
        <v>0</v>
      </c>
      <c r="D84" s="114">
        <v>0</v>
      </c>
      <c r="E84" s="114">
        <v>0</v>
      </c>
      <c r="F84" s="106"/>
      <c r="G84" s="106"/>
      <c r="H84" s="106"/>
      <c r="I84" s="106"/>
      <c r="J84" s="81"/>
      <c r="K84" s="81"/>
      <c r="L84" s="81"/>
    </row>
    <row r="85" spans="1:12" x14ac:dyDescent="0.2">
      <c r="A85" s="133"/>
      <c r="B85" s="112" t="s">
        <v>75</v>
      </c>
      <c r="C85" s="115">
        <f>SQRT(C83^2+C84^2)</f>
        <v>0</v>
      </c>
      <c r="D85" s="115">
        <f>SQRT(D83^2+D84^2)</f>
        <v>0</v>
      </c>
      <c r="E85" s="115">
        <f>SQRT(E83^2+E84^2)</f>
        <v>0</v>
      </c>
      <c r="F85" s="106"/>
      <c r="G85" s="106"/>
      <c r="H85" s="106"/>
      <c r="I85" s="106"/>
      <c r="J85" s="81"/>
      <c r="K85" s="81"/>
      <c r="L85" s="81"/>
    </row>
    <row r="86" spans="1:12" x14ac:dyDescent="0.2">
      <c r="A86" s="133"/>
      <c r="B86" s="112" t="s">
        <v>76</v>
      </c>
      <c r="C86" s="116">
        <f>E10+N10</f>
        <v>186</v>
      </c>
      <c r="D86" s="116">
        <f>E16+N16</f>
        <v>351.9</v>
      </c>
      <c r="E86" s="116">
        <f>E28+N28</f>
        <v>312.60000000000002</v>
      </c>
      <c r="F86" s="106"/>
      <c r="G86" s="106"/>
      <c r="H86" s="106"/>
      <c r="I86" s="106" t="s">
        <v>77</v>
      </c>
      <c r="J86" s="81"/>
      <c r="K86" s="117" t="s">
        <v>78</v>
      </c>
      <c r="L86" s="117"/>
    </row>
    <row r="87" spans="1:12" x14ac:dyDescent="0.2">
      <c r="A87" s="133"/>
      <c r="B87" s="112" t="s">
        <v>79</v>
      </c>
      <c r="C87" s="116">
        <f>E44+N44</f>
        <v>239.7</v>
      </c>
      <c r="D87" s="116">
        <f>E50+N50</f>
        <v>288</v>
      </c>
      <c r="E87" s="116">
        <f>E62+N62</f>
        <v>257.7</v>
      </c>
      <c r="F87" s="106"/>
      <c r="G87" s="106"/>
      <c r="H87" s="106"/>
      <c r="I87" s="106"/>
      <c r="J87" s="81"/>
      <c r="K87" s="81"/>
      <c r="L87" s="81"/>
    </row>
    <row r="88" spans="1:12" x14ac:dyDescent="0.2">
      <c r="A88" s="133"/>
      <c r="B88" s="112" t="s">
        <v>80</v>
      </c>
      <c r="C88" s="115">
        <f>SQRT(C86^2+C87^2)</f>
        <v>303.40087343315281</v>
      </c>
      <c r="D88" s="115">
        <f>SQRT(D86^2+D87^2)</f>
        <v>454.72806159286012</v>
      </c>
      <c r="E88" s="115">
        <f>SQRT(E86^2+E87^2)</f>
        <v>405.12720224640555</v>
      </c>
      <c r="F88" s="106"/>
      <c r="G88" s="106"/>
      <c r="H88" s="106"/>
      <c r="I88" s="81"/>
      <c r="J88" s="81" t="s">
        <v>81</v>
      </c>
      <c r="K88" s="81" t="s">
        <v>82</v>
      </c>
      <c r="L88" s="81"/>
    </row>
    <row r="89" spans="1:12" x14ac:dyDescent="0.2">
      <c r="A89" s="140"/>
      <c r="B89" s="112" t="s">
        <v>83</v>
      </c>
      <c r="C89" s="115">
        <f>SQRT((C83+C86)^2+(C84+C87)^2)</f>
        <v>303.40087343315281</v>
      </c>
      <c r="D89" s="115">
        <f>SQRT((D83+D86)^2+(D84+D87)^2)</f>
        <v>454.72806159286012</v>
      </c>
      <c r="E89" s="115">
        <f>SQRT((E83+E86)^2+(E84+E87)^2)</f>
        <v>405.12720224640555</v>
      </c>
      <c r="F89" s="106"/>
      <c r="G89" s="106"/>
      <c r="H89" s="106"/>
      <c r="I89" s="81">
        <v>4</v>
      </c>
      <c r="J89" s="118">
        <f>(C86+C83)/1000</f>
        <v>0.186</v>
      </c>
      <c r="K89" s="118">
        <f>(C87+C84)/1000</f>
        <v>0.2397</v>
      </c>
      <c r="L89" s="118"/>
    </row>
    <row r="90" spans="1:12" x14ac:dyDescent="0.2">
      <c r="A90" s="130" t="s">
        <v>84</v>
      </c>
      <c r="B90" s="112" t="s">
        <v>85</v>
      </c>
      <c r="C90" s="115">
        <f>C85/C74</f>
        <v>0</v>
      </c>
      <c r="D90" s="115">
        <f>D85/D74</f>
        <v>0</v>
      </c>
      <c r="E90" s="115">
        <f>E85/E74</f>
        <v>0</v>
      </c>
      <c r="F90" s="106"/>
      <c r="G90" s="106"/>
      <c r="H90" s="106"/>
      <c r="I90" s="81">
        <v>9</v>
      </c>
      <c r="J90" s="118">
        <f>(D86+D83)/1000</f>
        <v>0.35189999999999999</v>
      </c>
      <c r="K90" s="118">
        <f>(D87+D84)/1000</f>
        <v>0.28799999999999998</v>
      </c>
      <c r="L90" s="118"/>
    </row>
    <row r="91" spans="1:12" x14ac:dyDescent="0.2">
      <c r="A91" s="130"/>
      <c r="B91" s="112" t="s">
        <v>86</v>
      </c>
      <c r="C91" s="115">
        <f>C88/C74</f>
        <v>3.0340087343315281E-2</v>
      </c>
      <c r="D91" s="115">
        <f>D88/D74</f>
        <v>4.5472806159286012E-2</v>
      </c>
      <c r="E91" s="115">
        <f>E88/E74</f>
        <v>4.0512720224640551E-2</v>
      </c>
      <c r="F91" s="106"/>
      <c r="G91" s="106"/>
      <c r="H91" s="106"/>
      <c r="I91" s="81">
        <v>18</v>
      </c>
      <c r="J91" s="118">
        <f>(E86+E83)/1000</f>
        <v>0.31260000000000004</v>
      </c>
      <c r="K91" s="118">
        <f>(E87+E84)/1000</f>
        <v>0.25769999999999998</v>
      </c>
      <c r="L91" s="118"/>
    </row>
    <row r="92" spans="1:12" ht="13.5" thickBot="1" x14ac:dyDescent="0.25">
      <c r="A92" s="131"/>
      <c r="B92" s="119" t="s">
        <v>87</v>
      </c>
      <c r="C92" s="120">
        <f>C89/C74</f>
        <v>3.0340087343315281E-2</v>
      </c>
      <c r="D92" s="120">
        <f>D89/D74</f>
        <v>4.5472806159286012E-2</v>
      </c>
      <c r="E92" s="120">
        <f>E89/E74</f>
        <v>4.0512720224640551E-2</v>
      </c>
      <c r="F92" s="121"/>
      <c r="G92" s="121"/>
      <c r="H92" s="106"/>
      <c r="I92" s="106"/>
      <c r="J92" s="81"/>
      <c r="K92" s="81"/>
      <c r="L92" s="81"/>
    </row>
    <row r="93" spans="1:12" ht="38.25" x14ac:dyDescent="0.2">
      <c r="A93" s="122" t="s">
        <v>88</v>
      </c>
      <c r="B93" s="123" t="s">
        <v>89</v>
      </c>
      <c r="C93" s="124">
        <f>C75+C98*C92^2+C99*C91^2+C100*C90^2</f>
        <v>18.818670859139999</v>
      </c>
      <c r="D93" s="124">
        <f>D75+D98*D92^2+D99*D91^2+D100*D90^2</f>
        <v>18.904256097059999</v>
      </c>
      <c r="E93" s="124">
        <f>E75+E98*E92^2+E99*E91^2+E100*E90^2</f>
        <v>18.872439525300003</v>
      </c>
      <c r="F93" s="125"/>
      <c r="G93" s="125"/>
      <c r="H93" s="106"/>
      <c r="I93" s="106"/>
      <c r="J93" s="81"/>
      <c r="K93" s="81"/>
      <c r="L93" s="81"/>
    </row>
    <row r="94" spans="1:12" ht="51.75" thickBot="1" x14ac:dyDescent="0.25">
      <c r="A94" s="126" t="s">
        <v>90</v>
      </c>
      <c r="B94" s="119" t="s">
        <v>91</v>
      </c>
      <c r="C94" s="127">
        <f>(C95*C92^2+C96*C91^2+C97*C90^2+C79)/100*C74</f>
        <v>62.905792565600009</v>
      </c>
      <c r="D94" s="127">
        <f>(D95*D92^2+D96*D91^2+D97*D90^2+D79)/100*D74</f>
        <v>64.034691682400009</v>
      </c>
      <c r="E94" s="127">
        <f>(E95*E92^2+E96*E91^2+E97*E90^2+E79)/100*E74</f>
        <v>63.615020012000002</v>
      </c>
      <c r="F94" s="125"/>
      <c r="G94" s="125"/>
      <c r="H94" s="106"/>
      <c r="I94" s="106"/>
      <c r="J94" s="81"/>
      <c r="K94" s="81"/>
      <c r="L94" s="81"/>
    </row>
    <row r="95" spans="1:12" x14ac:dyDescent="0.2">
      <c r="A95" s="132" t="s">
        <v>68</v>
      </c>
      <c r="B95" s="108" t="s">
        <v>92</v>
      </c>
      <c r="C95" s="109">
        <f>(C80+C81-C82)/2</f>
        <v>9.9600000000000009</v>
      </c>
      <c r="D95" s="109">
        <f>(D80+D81-D82)/2</f>
        <v>9.9600000000000009</v>
      </c>
      <c r="E95" s="109">
        <f>(E80+E81-E82)/2</f>
        <v>9.9600000000000009</v>
      </c>
      <c r="F95" s="125"/>
      <c r="G95" s="125"/>
      <c r="H95" s="106"/>
      <c r="I95" s="106"/>
      <c r="J95" s="81"/>
      <c r="K95" s="81"/>
      <c r="L95" s="81"/>
    </row>
    <row r="96" spans="1:12" x14ac:dyDescent="0.2">
      <c r="A96" s="133"/>
      <c r="B96" s="112" t="s">
        <v>93</v>
      </c>
      <c r="C96" s="113">
        <f>(C81+C82-C80)/2</f>
        <v>-0.12000000000000011</v>
      </c>
      <c r="D96" s="113">
        <f>(D81+D82-D80)/2</f>
        <v>-0.12000000000000011</v>
      </c>
      <c r="E96" s="113">
        <f>(E81+E82-E80)/2</f>
        <v>-0.12000000000000011</v>
      </c>
      <c r="F96" s="106"/>
      <c r="G96" s="106"/>
      <c r="H96" s="106"/>
      <c r="I96" s="106"/>
      <c r="J96" s="81"/>
      <c r="K96" s="81"/>
      <c r="L96" s="81"/>
    </row>
    <row r="97" spans="1:12" ht="13.5" thickBot="1" x14ac:dyDescent="0.25">
      <c r="A97" s="134"/>
      <c r="B97" s="119" t="s">
        <v>94</v>
      </c>
      <c r="C97" s="128">
        <f>(C80+C82-C81)/2</f>
        <v>6.1100000000000012</v>
      </c>
      <c r="D97" s="128">
        <f>(D80+D82-D81)/2</f>
        <v>6.1100000000000012</v>
      </c>
      <c r="E97" s="128">
        <f>(E80+E82-E81)/2</f>
        <v>6.1100000000000012</v>
      </c>
      <c r="F97" s="106"/>
      <c r="G97" s="106"/>
      <c r="H97" s="106"/>
      <c r="I97" s="106"/>
      <c r="J97" s="81"/>
      <c r="K97" s="81"/>
      <c r="L97" s="81"/>
    </row>
    <row r="98" spans="1:12" x14ac:dyDescent="0.2">
      <c r="A98" s="132" t="s">
        <v>95</v>
      </c>
      <c r="B98" s="108" t="s">
        <v>96</v>
      </c>
      <c r="C98" s="109">
        <f>(C76+C77-C78)/2</f>
        <v>40.340000000000003</v>
      </c>
      <c r="D98" s="109">
        <f>(D76+D77-D78)/2</f>
        <v>40.340000000000003</v>
      </c>
      <c r="E98" s="109">
        <f>(E76+E77-E78)/2</f>
        <v>40.340000000000003</v>
      </c>
      <c r="F98" s="106"/>
      <c r="G98" s="106"/>
      <c r="H98" s="106"/>
      <c r="I98" s="106"/>
      <c r="J98" s="81"/>
      <c r="K98" s="81"/>
      <c r="L98" s="81"/>
    </row>
    <row r="99" spans="1:12" x14ac:dyDescent="0.2">
      <c r="A99" s="133"/>
      <c r="B99" s="112" t="s">
        <v>97</v>
      </c>
      <c r="C99" s="113">
        <f>(C77+C78-C76)/2</f>
        <v>34.26</v>
      </c>
      <c r="D99" s="113">
        <f>(D77+D78-D76)/2</f>
        <v>34.26</v>
      </c>
      <c r="E99" s="113">
        <f>(E77+E78-E76)/2</f>
        <v>34.26</v>
      </c>
      <c r="F99" s="106"/>
      <c r="G99" s="106"/>
      <c r="H99" s="106"/>
      <c r="I99" s="106"/>
      <c r="J99" s="81"/>
      <c r="K99" s="81"/>
      <c r="L99" s="81"/>
    </row>
    <row r="100" spans="1:12" ht="13.5" thickBot="1" x14ac:dyDescent="0.25">
      <c r="A100" s="134"/>
      <c r="B100" s="119" t="s">
        <v>98</v>
      </c>
      <c r="C100" s="128">
        <f>(C76+C78-C77)/2</f>
        <v>25.490000000000002</v>
      </c>
      <c r="D100" s="128">
        <f>(D76+D78-D77)/2</f>
        <v>25.490000000000002</v>
      </c>
      <c r="E100" s="128">
        <f>(E76+E78-E77)/2</f>
        <v>25.490000000000002</v>
      </c>
      <c r="F100" s="106"/>
      <c r="G100" s="106"/>
      <c r="H100" s="106"/>
      <c r="I100" s="106"/>
      <c r="J100" s="81"/>
      <c r="K100" s="81"/>
      <c r="L100" s="81"/>
    </row>
  </sheetData>
  <mergeCells count="9">
    <mergeCell ref="A90:A92"/>
    <mergeCell ref="A95:A97"/>
    <mergeCell ref="A98:A100"/>
    <mergeCell ref="A71:I71"/>
    <mergeCell ref="A72:C72"/>
    <mergeCell ref="A73:B73"/>
    <mergeCell ref="A76:A78"/>
    <mergeCell ref="A80:A82"/>
    <mergeCell ref="A83:A89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Избоищи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2020-07-03T12:11:13Z</dcterms:modified>
</cp:coreProperties>
</file>